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955" activeTab="0"/>
  </bookViews>
  <sheets>
    <sheet name="Equilibrium 2 supports" sheetId="1" r:id="rId1"/>
    <sheet name="Equilibrium 2 supports &amp; force" sheetId="2" r:id="rId2"/>
    <sheet name="Read Me" sheetId="3" r:id="rId3"/>
  </sheets>
  <definedNames/>
  <calcPr fullCalcOnLoad="1"/>
</workbook>
</file>

<file path=xl/sharedStrings.xml><?xml version="1.0" encoding="utf-8"?>
<sst xmlns="http://schemas.openxmlformats.org/spreadsheetml/2006/main" count="67" uniqueCount="27">
  <si>
    <t>Rod</t>
  </si>
  <si>
    <t>Length:</t>
  </si>
  <si>
    <t>Mass:</t>
  </si>
  <si>
    <t>Supports</t>
  </si>
  <si>
    <t>Position:</t>
  </si>
  <si>
    <t>Force</t>
  </si>
  <si>
    <t>Force:</t>
  </si>
  <si>
    <t>Support 1</t>
  </si>
  <si>
    <t>Support 2</t>
  </si>
  <si>
    <t>Total</t>
  </si>
  <si>
    <t>Vertical forces</t>
  </si>
  <si>
    <t>a</t>
  </si>
  <si>
    <t>b</t>
  </si>
  <si>
    <t>Anticlockwise moments about left hand end</t>
  </si>
  <si>
    <t>Equilibrium of a rigid body</t>
  </si>
  <si>
    <t>How it works.</t>
  </si>
  <si>
    <t>The Fractions, Ratios, Decimals and Percentages workbook is aimed at improving students understanding of the equivalence of these values.  It has several interactive features.</t>
  </si>
  <si>
    <t>Hiding and showing the values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</si>
  <si>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</si>
  <si>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</si>
  <si>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Investigate</t>
  </si>
  <si>
    <t>Changing the values</t>
  </si>
  <si>
    <t>Each of the values in white/turquoise cells can be shown or hidden independently.  To do this, just click on the cell to toggle between show and hide.</t>
  </si>
  <si>
    <t>Each of the values in white cells can be altered independently.  To do this, just click on the spinners to the left of the cells.</t>
  </si>
  <si>
    <t>Generate examples</t>
  </si>
  <si>
    <t>Generate questions and examples for discussion.  Use different cells showing to start with to get students thinking about the relationships between the values.  Alternatively start with all the cells blank and ask students which ones the want revealing.  "How many need to be revealed to find all the other values?"</t>
  </si>
  <si>
    <t>In a computer lab, get the students to open up the workbook.  Ask them to investigate the relationship between the different values.  Tell them that they will have to write, present or discuss their findings.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</si>
</sst>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0&quot;m&quot;"/>
    <numFmt numFmtId="166" formatCode="0.00&quot;kg&quot;"/>
    <numFmt numFmtId="167" formatCode="0&quot;m&quot;"/>
    <numFmt numFmtId="168" formatCode="0&quot;kg&quot;"/>
    <numFmt numFmtId="169" formatCode="0&quot;N&quot;"/>
    <numFmt numFmtId="170" formatCode="0&quot;Nm&quot;"/>
    <numFmt numFmtId="171" formatCode="General&quot;m&quot;"/>
    <numFmt numFmtId="172" formatCode="General&quot;kg&quot;"/>
    <numFmt numFmtId="173" formatCode="General&quot;N&quot;"/>
    <numFmt numFmtId="174" formatCode="General&quot;Nm&quot;"/>
  </numFmts>
  <fonts count="14">
    <font>
      <sz val="10"/>
      <name val="Arial"/>
      <family val="0"/>
    </font>
    <font>
      <sz val="8"/>
      <name val="Arial"/>
      <family val="0"/>
    </font>
    <font>
      <sz val="16"/>
      <name val="Arial"/>
      <family val="0"/>
    </font>
    <font>
      <sz val="18"/>
      <name val="Arial"/>
      <family val="0"/>
    </font>
    <font>
      <sz val="10.5"/>
      <name val="Arial"/>
      <family val="0"/>
    </font>
    <font>
      <sz val="9.75"/>
      <name val="Arial"/>
      <family val="0"/>
    </font>
    <font>
      <b/>
      <sz val="16"/>
      <name val="Arial"/>
      <family val="2"/>
    </font>
    <font>
      <b/>
      <sz val="18"/>
      <color indexed="62"/>
      <name val="Arial"/>
      <family val="2"/>
    </font>
    <font>
      <sz val="16"/>
      <color indexed="8"/>
      <name val="Arial"/>
      <family val="0"/>
    </font>
    <font>
      <sz val="16"/>
      <color indexed="41"/>
      <name val="Arial"/>
      <family val="0"/>
    </font>
    <font>
      <sz val="12"/>
      <name val="Arial"/>
      <family val="0"/>
    </font>
    <font>
      <sz val="11.25"/>
      <name val="Arial"/>
      <family val="0"/>
    </font>
    <font>
      <b/>
      <sz val="16"/>
      <color indexed="10"/>
      <name val="Arial"/>
      <family val="2"/>
    </font>
    <font>
      <sz val="20"/>
      <name val="Arial"/>
      <family val="0"/>
    </font>
  </fonts>
  <fills count="8">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2" borderId="0" xfId="0" applyFont="1" applyFill="1" applyAlignment="1">
      <alignment/>
    </xf>
    <xf numFmtId="171" fontId="2" fillId="2" borderId="0" xfId="0" applyNumberFormat="1" applyFont="1" applyFill="1" applyAlignment="1">
      <alignment/>
    </xf>
    <xf numFmtId="173" fontId="2" fillId="2" borderId="0" xfId="0" applyNumberFormat="1" applyFont="1" applyFill="1" applyAlignment="1">
      <alignment/>
    </xf>
    <xf numFmtId="0" fontId="6" fillId="2" borderId="0" xfId="0" applyFont="1" applyFill="1" applyAlignment="1">
      <alignment/>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171" fontId="8" fillId="3" borderId="0" xfId="0" applyNumberFormat="1" applyFont="1" applyFill="1" applyAlignment="1">
      <alignment/>
    </xf>
    <xf numFmtId="172" fontId="8" fillId="3" borderId="0" xfId="0" applyNumberFormat="1" applyFont="1" applyFill="1" applyAlignment="1">
      <alignment/>
    </xf>
    <xf numFmtId="173" fontId="9" fillId="4" borderId="0" xfId="0" applyNumberFormat="1" applyFont="1" applyFill="1" applyAlignment="1">
      <alignment/>
    </xf>
    <xf numFmtId="174" fontId="9" fillId="4" borderId="5" xfId="0" applyNumberFormat="1" applyFont="1" applyFill="1" applyBorder="1" applyAlignment="1">
      <alignment horizontal="center"/>
    </xf>
    <xf numFmtId="173" fontId="9" fillId="4" borderId="5" xfId="0" applyNumberFormat="1" applyFont="1" applyFill="1" applyBorder="1" applyAlignment="1">
      <alignment horizontal="center"/>
    </xf>
    <xf numFmtId="173" fontId="9" fillId="4" borderId="4" xfId="0" applyNumberFormat="1" applyFont="1" applyFill="1" applyBorder="1" applyAlignment="1">
      <alignment horizontal="center"/>
    </xf>
    <xf numFmtId="174" fontId="9" fillId="4" borderId="4" xfId="0" applyNumberFormat="1" applyFont="1" applyFill="1" applyBorder="1" applyAlignment="1">
      <alignment horizontal="center"/>
    </xf>
    <xf numFmtId="173" fontId="9" fillId="4" borderId="6" xfId="0" applyNumberFormat="1" applyFont="1" applyFill="1" applyBorder="1" applyAlignment="1">
      <alignment horizontal="center"/>
    </xf>
    <xf numFmtId="174" fontId="9" fillId="4" borderId="6" xfId="0" applyNumberFormat="1" applyFont="1" applyFill="1" applyBorder="1" applyAlignment="1">
      <alignment horizontal="center"/>
    </xf>
    <xf numFmtId="0" fontId="8" fillId="2" borderId="0" xfId="0" applyFont="1" applyFill="1" applyAlignment="1">
      <alignment/>
    </xf>
    <xf numFmtId="0" fontId="2" fillId="2" borderId="2" xfId="0" applyFont="1" applyFill="1" applyBorder="1" applyAlignment="1">
      <alignment/>
    </xf>
    <xf numFmtId="0" fontId="2" fillId="2" borderId="4" xfId="0" applyFont="1" applyFill="1" applyBorder="1" applyAlignment="1">
      <alignment/>
    </xf>
    <xf numFmtId="173" fontId="8" fillId="3" borderId="0" xfId="0" applyNumberFormat="1" applyFont="1" applyFill="1" applyAlignment="1">
      <alignment/>
    </xf>
    <xf numFmtId="174" fontId="9" fillId="4" borderId="4" xfId="0" applyNumberFormat="1" applyFont="1" applyFill="1" applyBorder="1" applyAlignment="1">
      <alignment/>
    </xf>
    <xf numFmtId="173" fontId="9" fillId="4" borderId="4" xfId="0" applyNumberFormat="1" applyFont="1" applyFill="1" applyBorder="1" applyAlignment="1">
      <alignment/>
    </xf>
    <xf numFmtId="0" fontId="3" fillId="5" borderId="0" xfId="0" applyFont="1" applyFill="1" applyAlignment="1">
      <alignment horizontal="center" vertical="top"/>
    </xf>
    <xf numFmtId="0" fontId="3" fillId="5" borderId="0" xfId="0" applyFont="1" applyFill="1" applyAlignment="1">
      <alignment vertical="top"/>
    </xf>
    <xf numFmtId="0" fontId="13" fillId="5" borderId="0" xfId="0" applyFont="1" applyFill="1" applyAlignment="1">
      <alignment horizontal="left" vertical="top"/>
    </xf>
    <xf numFmtId="0" fontId="10" fillId="6" borderId="0" xfId="0" applyFont="1" applyFill="1" applyAlignment="1">
      <alignment vertical="top" wrapText="1"/>
    </xf>
    <xf numFmtId="0" fontId="10" fillId="7" borderId="0" xfId="0" applyFont="1" applyFill="1" applyAlignment="1">
      <alignment vertical="top" wrapText="1"/>
    </xf>
    <xf numFmtId="0" fontId="0" fillId="5" borderId="0" xfId="0" applyFill="1" applyAlignment="1">
      <alignment vertical="top"/>
    </xf>
    <xf numFmtId="0" fontId="10" fillId="6" borderId="0" xfId="0" applyFont="1" applyFill="1" applyAlignment="1">
      <alignment vertical="top"/>
    </xf>
    <xf numFmtId="0" fontId="10" fillId="7" borderId="7" xfId="0" applyFont="1" applyFill="1" applyBorder="1" applyAlignment="1">
      <alignment vertical="top" wrapText="1"/>
    </xf>
    <xf numFmtId="0" fontId="10" fillId="3" borderId="7" xfId="0" applyFont="1" applyFill="1" applyBorder="1" applyAlignment="1">
      <alignment vertical="top" wrapText="1"/>
    </xf>
    <xf numFmtId="0" fontId="10" fillId="3" borderId="8" xfId="0" applyFont="1" applyFill="1" applyBorder="1" applyAlignment="1">
      <alignment vertical="top" wrapText="1"/>
    </xf>
    <xf numFmtId="0" fontId="10" fillId="7" borderId="9" xfId="0" applyFont="1" applyFill="1" applyBorder="1" applyAlignment="1">
      <alignment vertical="top" wrapText="1"/>
    </xf>
    <xf numFmtId="0" fontId="10" fillId="3" borderId="9" xfId="0" applyFont="1" applyFill="1" applyBorder="1" applyAlignment="1">
      <alignment vertical="top" wrapText="1"/>
    </xf>
    <xf numFmtId="0" fontId="10" fillId="5" borderId="0" xfId="0" applyFont="1" applyFill="1" applyAlignment="1">
      <alignment vertical="top"/>
    </xf>
    <xf numFmtId="0" fontId="0" fillId="5" borderId="0" xfId="0" applyFill="1" applyAlignment="1">
      <alignment vertical="top" wrapText="1"/>
    </xf>
    <xf numFmtId="0" fontId="7" fillId="2" borderId="0" xfId="0" applyFont="1" applyFill="1" applyAlignment="1">
      <alignment horizontal="center"/>
    </xf>
    <xf numFmtId="0" fontId="12" fillId="2" borderId="0" xfId="0" applyFont="1" applyFill="1" applyAlignment="1">
      <alignment horizontal="center"/>
    </xf>
    <xf numFmtId="0" fontId="3" fillId="5" borderId="0" xfId="0" applyFont="1" applyFill="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745"/>
          <c:w val="0.89825"/>
          <c:h val="0.84375"/>
        </c:manualLayout>
      </c:layout>
      <c:scatterChart>
        <c:scatterStyle val="lineMarker"/>
        <c:varyColors val="0"/>
        <c:ser>
          <c:idx val="0"/>
          <c:order val="0"/>
          <c:tx>
            <c:strRef>
              <c:f>'Equilibrium 2 supports'!$B$31</c:f>
              <c:strCache>
                <c:ptCount val="1"/>
                <c:pt idx="0">
                  <c:v>Rod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supports'!$B$32:$C$32</c:f>
              <c:numCache/>
            </c:numRef>
          </c:xVal>
          <c:yVal>
            <c:numRef>
              <c:f>'Equilibrium 2 supports'!$B$33:$C$33</c:f>
              <c:numCache/>
            </c:numRef>
          </c:yVal>
          <c:smooth val="0"/>
        </c:ser>
        <c:ser>
          <c:idx val="1"/>
          <c:order val="1"/>
          <c:tx>
            <c:strRef>
              <c:f>'Equilibrium 2 supports'!$E$31</c:f>
              <c:strCache>
                <c:ptCount val="1"/>
                <c:pt idx="0">
                  <c:v>Support 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supports'!$E$32:$F$32</c:f>
              <c:numCache/>
            </c:numRef>
          </c:xVal>
          <c:yVal>
            <c:numRef>
              <c:f>'Equilibrium 2 supports'!$E$33:$F$33</c:f>
              <c:numCache/>
            </c:numRef>
          </c:yVal>
          <c:smooth val="0"/>
        </c:ser>
        <c:ser>
          <c:idx val="2"/>
          <c:order val="2"/>
          <c:tx>
            <c:strRef>
              <c:f>'Equilibrium 2 supports'!$H$31</c:f>
              <c:strCache>
                <c:ptCount val="1"/>
                <c:pt idx="0">
                  <c:v>Support 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supports'!$H$32:$I$32</c:f>
              <c:numCache/>
            </c:numRef>
          </c:xVal>
          <c:yVal>
            <c:numRef>
              <c:f>'Equilibrium 2 supports'!$H$33:$I$33</c:f>
              <c:numCache/>
            </c:numRef>
          </c:yVal>
          <c:smooth val="0"/>
        </c:ser>
        <c:axId val="47877504"/>
        <c:axId val="28244353"/>
      </c:scatterChart>
      <c:valAx>
        <c:axId val="47877504"/>
        <c:scaling>
          <c:orientation val="minMax"/>
        </c:scaling>
        <c:axPos val="b"/>
        <c:delete val="0"/>
        <c:numFmt formatCode="General" sourceLinked="1"/>
        <c:majorTickMark val="none"/>
        <c:minorTickMark val="none"/>
        <c:tickLblPos val="none"/>
        <c:spPr>
          <a:ln w="3175">
            <a:noFill/>
          </a:ln>
        </c:spPr>
        <c:crossAx val="28244353"/>
        <c:crosses val="autoZero"/>
        <c:crossBetween val="midCat"/>
        <c:dispUnits/>
      </c:valAx>
      <c:valAx>
        <c:axId val="28244353"/>
        <c:scaling>
          <c:orientation val="minMax"/>
        </c:scaling>
        <c:axPos val="l"/>
        <c:delete val="0"/>
        <c:numFmt formatCode="General" sourceLinked="1"/>
        <c:majorTickMark val="none"/>
        <c:minorTickMark val="none"/>
        <c:tickLblPos val="none"/>
        <c:spPr>
          <a:ln w="3175">
            <a:noFill/>
          </a:ln>
        </c:spPr>
        <c:crossAx val="47877504"/>
        <c:crosses val="autoZero"/>
        <c:crossBetween val="midCat"/>
        <c:dispUnits/>
      </c:valAx>
      <c:spPr>
        <a:solidFill>
          <a:srgbClr val="CCFFFF"/>
        </a:solidFill>
        <a:ln w="3175">
          <a:noFill/>
        </a:ln>
      </c:spPr>
    </c:plotArea>
    <c:plotVisOnly val="1"/>
    <c:dispBlanksAs val="gap"/>
    <c:showDLblsOverMax val="0"/>
  </c:chart>
  <c:spPr>
    <a:solidFill>
      <a:srgbClr val="CCFFFF"/>
    </a:solidFill>
    <a:ln w="38100">
      <a:solidFill>
        <a:srgbClr val="000080"/>
      </a:solid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6875"/>
          <c:w val="0.89825"/>
          <c:h val="0.85525"/>
        </c:manualLayout>
      </c:layout>
      <c:scatterChart>
        <c:scatterStyle val="lineMarker"/>
        <c:varyColors val="0"/>
        <c:ser>
          <c:idx val="0"/>
          <c:order val="0"/>
          <c:tx>
            <c:strRef>
              <c:f>'Equilibrium 2 supports &amp; force'!$B$34</c:f>
              <c:strCache>
                <c:ptCount val="1"/>
                <c:pt idx="0">
                  <c:v>Rod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 &amp; force'!$B$35:$C$35</c:f>
              <c:numCache>
                <c:ptCount val="2"/>
                <c:pt idx="0">
                  <c:v>0</c:v>
                </c:pt>
                <c:pt idx="1">
                  <c:v>5.25</c:v>
                </c:pt>
              </c:numCache>
            </c:numRef>
          </c:xVal>
          <c:yVal>
            <c:numRef>
              <c:f>'Equilibrium 2 supports &amp; force'!$B$36:$C$36</c:f>
              <c:numCache>
                <c:ptCount val="2"/>
                <c:pt idx="0">
                  <c:v>0</c:v>
                </c:pt>
                <c:pt idx="1">
                  <c:v>0</c:v>
                </c:pt>
              </c:numCache>
            </c:numRef>
          </c:yVal>
          <c:smooth val="0"/>
        </c:ser>
        <c:ser>
          <c:idx val="1"/>
          <c:order val="1"/>
          <c:tx>
            <c:strRef>
              <c:f>'Equilibrium 2 supports &amp; force'!$E$34</c:f>
              <c:strCache>
                <c:ptCount val="1"/>
                <c:pt idx="0">
                  <c:v>Support 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 &amp; force'!$E$35:$F$35</c:f>
              <c:numCache>
                <c:ptCount val="2"/>
                <c:pt idx="0">
                  <c:v>1.5</c:v>
                </c:pt>
                <c:pt idx="1">
                  <c:v>1.5</c:v>
                </c:pt>
              </c:numCache>
            </c:numRef>
          </c:xVal>
          <c:yVal>
            <c:numRef>
              <c:f>'Equilibrium 2 supports &amp; force'!$E$36:$F$36</c:f>
              <c:numCache>
                <c:ptCount val="2"/>
                <c:pt idx="0">
                  <c:v>0</c:v>
                </c:pt>
                <c:pt idx="1">
                  <c:v>-67.63333333333333</c:v>
                </c:pt>
              </c:numCache>
            </c:numRef>
          </c:yVal>
          <c:smooth val="0"/>
        </c:ser>
        <c:ser>
          <c:idx val="2"/>
          <c:order val="2"/>
          <c:tx>
            <c:strRef>
              <c:f>'Equilibrium 2 supports &amp; force'!$H$34</c:f>
              <c:strCache>
                <c:ptCount val="1"/>
                <c:pt idx="0">
                  <c:v>Support 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 &amp; force'!$H$35:$I$35</c:f>
              <c:numCache>
                <c:ptCount val="2"/>
                <c:pt idx="0">
                  <c:v>5.25</c:v>
                </c:pt>
                <c:pt idx="1">
                  <c:v>5.25</c:v>
                </c:pt>
              </c:numCache>
            </c:numRef>
          </c:xVal>
          <c:yVal>
            <c:numRef>
              <c:f>'Equilibrium 2 supports &amp; force'!$H$36:$I$36</c:f>
              <c:numCache>
                <c:ptCount val="2"/>
                <c:pt idx="0">
                  <c:v>0</c:v>
                </c:pt>
                <c:pt idx="1">
                  <c:v>-231.36666666666667</c:v>
                </c:pt>
              </c:numCache>
            </c:numRef>
          </c:yVal>
          <c:smooth val="0"/>
        </c:ser>
        <c:ser>
          <c:idx val="3"/>
          <c:order val="3"/>
          <c:tx>
            <c:strRef>
              <c:f>'Equilibrium 2 supports &amp; force'!$K$34</c:f>
              <c:strCache>
                <c:ptCount val="1"/>
                <c:pt idx="0">
                  <c:v>Force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1"/>
            <c:showPercent val="0"/>
          </c:dLbls>
          <c:xVal>
            <c:numRef>
              <c:f>'Equilibrium 2 supports &amp; force'!$K$35:$L$35</c:f>
              <c:numCache>
                <c:ptCount val="2"/>
                <c:pt idx="0">
                  <c:v>4.75</c:v>
                </c:pt>
                <c:pt idx="1">
                  <c:v>4.75</c:v>
                </c:pt>
              </c:numCache>
            </c:numRef>
          </c:xVal>
          <c:yVal>
            <c:numRef>
              <c:f>'Equilibrium 2 supports &amp; force'!$K$36:$L$36</c:f>
              <c:numCache>
                <c:ptCount val="2"/>
                <c:pt idx="0">
                  <c:v>0</c:v>
                </c:pt>
                <c:pt idx="1">
                  <c:v>250</c:v>
                </c:pt>
              </c:numCache>
            </c:numRef>
          </c:yVal>
          <c:smooth val="0"/>
        </c:ser>
        <c:axId val="52872586"/>
        <c:axId val="6091227"/>
      </c:scatterChart>
      <c:valAx>
        <c:axId val="52872586"/>
        <c:scaling>
          <c:orientation val="minMax"/>
        </c:scaling>
        <c:axPos val="b"/>
        <c:delete val="0"/>
        <c:numFmt formatCode="General" sourceLinked="1"/>
        <c:majorTickMark val="none"/>
        <c:minorTickMark val="none"/>
        <c:tickLblPos val="none"/>
        <c:spPr>
          <a:ln w="3175">
            <a:noFill/>
          </a:ln>
        </c:spPr>
        <c:crossAx val="6091227"/>
        <c:crosses val="autoZero"/>
        <c:crossBetween val="midCat"/>
        <c:dispUnits/>
      </c:valAx>
      <c:valAx>
        <c:axId val="6091227"/>
        <c:scaling>
          <c:orientation val="minMax"/>
        </c:scaling>
        <c:axPos val="l"/>
        <c:delete val="0"/>
        <c:numFmt formatCode="General" sourceLinked="1"/>
        <c:majorTickMark val="none"/>
        <c:minorTickMark val="none"/>
        <c:tickLblPos val="none"/>
        <c:spPr>
          <a:ln w="3175">
            <a:noFill/>
          </a:ln>
        </c:spPr>
        <c:crossAx val="52872586"/>
        <c:crosses val="autoZero"/>
        <c:crossBetween val="midCat"/>
        <c:dispUnits/>
      </c:valAx>
      <c:spPr>
        <a:solidFill>
          <a:srgbClr val="CCFFFF"/>
        </a:solidFill>
        <a:ln w="3175">
          <a:noFill/>
        </a:ln>
      </c:spPr>
    </c:plotArea>
    <c:plotVisOnly val="1"/>
    <c:dispBlanksAs val="gap"/>
    <c:showDLblsOverMax val="0"/>
  </c:chart>
  <c:spPr>
    <a:solidFill>
      <a:srgbClr val="CCFFFF"/>
    </a:solidFill>
    <a:ln w="38100">
      <a:solidFill>
        <a:srgbClr val="00008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66675</xdr:rowOff>
    </xdr:from>
    <xdr:to>
      <xdr:col>9</xdr:col>
      <xdr:colOff>904875</xdr:colOff>
      <xdr:row>15</xdr:row>
      <xdr:rowOff>209550</xdr:rowOff>
    </xdr:to>
    <xdr:graphicFrame>
      <xdr:nvGraphicFramePr>
        <xdr:cNvPr id="1" name="Chart 1"/>
        <xdr:cNvGraphicFramePr/>
      </xdr:nvGraphicFramePr>
      <xdr:xfrm>
        <a:off x="3543300" y="66675"/>
        <a:ext cx="5591175" cy="29051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xdr:row>
      <xdr:rowOff>0</xdr:rowOff>
    </xdr:from>
    <xdr:to>
      <xdr:col>2</xdr:col>
      <xdr:colOff>942975</xdr:colOff>
      <xdr:row>5</xdr:row>
      <xdr:rowOff>247650</xdr:rowOff>
    </xdr:to>
    <xdr:sp macro="[0]!Module1.hide_show_C6">
      <xdr:nvSpPr>
        <xdr:cNvPr id="2" name="Rectangle 6"/>
        <xdr:cNvSpPr>
          <a:spLocks/>
        </xdr:cNvSpPr>
      </xdr:nvSpPr>
      <xdr:spPr>
        <a:xfrm>
          <a:off x="1562100" y="8382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942975</xdr:colOff>
      <xdr:row>7</xdr:row>
      <xdr:rowOff>247650</xdr:rowOff>
    </xdr:to>
    <xdr:sp macro="[0]!Module1.hide_show_C8">
      <xdr:nvSpPr>
        <xdr:cNvPr id="3" name="Rectangle 7"/>
        <xdr:cNvSpPr>
          <a:spLocks/>
        </xdr:cNvSpPr>
      </xdr:nvSpPr>
      <xdr:spPr>
        <a:xfrm>
          <a:off x="1562100" y="1190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942975</xdr:colOff>
      <xdr:row>11</xdr:row>
      <xdr:rowOff>247650</xdr:rowOff>
    </xdr:to>
    <xdr:sp macro="[0]!Module1.hide_show_D12">
      <xdr:nvSpPr>
        <xdr:cNvPr id="4" name="Rectangle 8"/>
        <xdr:cNvSpPr>
          <a:spLocks/>
        </xdr:cNvSpPr>
      </xdr:nvSpPr>
      <xdr:spPr>
        <a:xfrm>
          <a:off x="2514600" y="18954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942975</xdr:colOff>
      <xdr:row>14</xdr:row>
      <xdr:rowOff>247650</xdr:rowOff>
    </xdr:to>
    <xdr:sp macro="[0]!Module1.hide_show_D15">
      <xdr:nvSpPr>
        <xdr:cNvPr id="5" name="Rectangle 9"/>
        <xdr:cNvSpPr>
          <a:spLocks/>
        </xdr:cNvSpPr>
      </xdr:nvSpPr>
      <xdr:spPr>
        <a:xfrm>
          <a:off x="2514600" y="25050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xdr:col>
      <xdr:colOff>942975</xdr:colOff>
      <xdr:row>20</xdr:row>
      <xdr:rowOff>247650</xdr:rowOff>
    </xdr:to>
    <xdr:sp macro="[0]!hide_show_C21">
      <xdr:nvSpPr>
        <xdr:cNvPr id="6" name="Rectangle 10"/>
        <xdr:cNvSpPr>
          <a:spLocks/>
        </xdr:cNvSpPr>
      </xdr:nvSpPr>
      <xdr:spPr>
        <a:xfrm>
          <a:off x="1562100" y="37242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xdr:row>
      <xdr:rowOff>0</xdr:rowOff>
    </xdr:from>
    <xdr:to>
      <xdr:col>4</xdr:col>
      <xdr:colOff>942975</xdr:colOff>
      <xdr:row>20</xdr:row>
      <xdr:rowOff>247650</xdr:rowOff>
    </xdr:to>
    <xdr:sp macro="[0]!hide_show_E21">
      <xdr:nvSpPr>
        <xdr:cNvPr id="7" name="Rectangle 11"/>
        <xdr:cNvSpPr>
          <a:spLocks/>
        </xdr:cNvSpPr>
      </xdr:nvSpPr>
      <xdr:spPr>
        <a:xfrm>
          <a:off x="3467100" y="37242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20</xdr:row>
      <xdr:rowOff>0</xdr:rowOff>
    </xdr:from>
    <xdr:to>
      <xdr:col>6</xdr:col>
      <xdr:colOff>942975</xdr:colOff>
      <xdr:row>20</xdr:row>
      <xdr:rowOff>247650</xdr:rowOff>
    </xdr:to>
    <xdr:sp macro="[0]!hide_show_G21">
      <xdr:nvSpPr>
        <xdr:cNvPr id="8" name="Rectangle 12"/>
        <xdr:cNvSpPr>
          <a:spLocks/>
        </xdr:cNvSpPr>
      </xdr:nvSpPr>
      <xdr:spPr>
        <a:xfrm>
          <a:off x="5372100" y="37242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8</xdr:col>
      <xdr:colOff>942975</xdr:colOff>
      <xdr:row>20</xdr:row>
      <xdr:rowOff>247650</xdr:rowOff>
    </xdr:to>
    <xdr:sp macro="[0]!hide_show_I21">
      <xdr:nvSpPr>
        <xdr:cNvPr id="9" name="Rectangle 13"/>
        <xdr:cNvSpPr>
          <a:spLocks/>
        </xdr:cNvSpPr>
      </xdr:nvSpPr>
      <xdr:spPr>
        <a:xfrm>
          <a:off x="7277100" y="37242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xdr:row>
      <xdr:rowOff>0</xdr:rowOff>
    </xdr:from>
    <xdr:to>
      <xdr:col>8</xdr:col>
      <xdr:colOff>942975</xdr:colOff>
      <xdr:row>25</xdr:row>
      <xdr:rowOff>247650</xdr:rowOff>
    </xdr:to>
    <xdr:sp macro="[0]!hide_show_I26">
      <xdr:nvSpPr>
        <xdr:cNvPr id="10" name="Rectangle 14"/>
        <xdr:cNvSpPr>
          <a:spLocks/>
        </xdr:cNvSpPr>
      </xdr:nvSpPr>
      <xdr:spPr>
        <a:xfrm>
          <a:off x="7277100" y="47529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6</xdr:col>
      <xdr:colOff>942975</xdr:colOff>
      <xdr:row>25</xdr:row>
      <xdr:rowOff>247650</xdr:rowOff>
    </xdr:to>
    <xdr:sp macro="[0]!hide_show_G26">
      <xdr:nvSpPr>
        <xdr:cNvPr id="11" name="Rectangle 15"/>
        <xdr:cNvSpPr>
          <a:spLocks/>
        </xdr:cNvSpPr>
      </xdr:nvSpPr>
      <xdr:spPr>
        <a:xfrm>
          <a:off x="5372100" y="47529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25</xdr:row>
      <xdr:rowOff>0</xdr:rowOff>
    </xdr:from>
    <xdr:to>
      <xdr:col>4</xdr:col>
      <xdr:colOff>942975</xdr:colOff>
      <xdr:row>25</xdr:row>
      <xdr:rowOff>247650</xdr:rowOff>
    </xdr:to>
    <xdr:sp macro="[0]!hide_show_E26">
      <xdr:nvSpPr>
        <xdr:cNvPr id="12" name="Rectangle 16"/>
        <xdr:cNvSpPr>
          <a:spLocks/>
        </xdr:cNvSpPr>
      </xdr:nvSpPr>
      <xdr:spPr>
        <a:xfrm>
          <a:off x="3467100" y="47529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0</xdr:rowOff>
    </xdr:from>
    <xdr:to>
      <xdr:col>2</xdr:col>
      <xdr:colOff>942975</xdr:colOff>
      <xdr:row>25</xdr:row>
      <xdr:rowOff>247650</xdr:rowOff>
    </xdr:to>
    <xdr:sp macro="[0]!hide_show_C26">
      <xdr:nvSpPr>
        <xdr:cNvPr id="13" name="Rectangle 17"/>
        <xdr:cNvSpPr>
          <a:spLocks/>
        </xdr:cNvSpPr>
      </xdr:nvSpPr>
      <xdr:spPr>
        <a:xfrm>
          <a:off x="1562100" y="47529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942975</xdr:colOff>
      <xdr:row>12</xdr:row>
      <xdr:rowOff>247650</xdr:rowOff>
    </xdr:to>
    <xdr:sp macro="[0]!Module1.hide_show_D13">
      <xdr:nvSpPr>
        <xdr:cNvPr id="14" name="Rectangle 18"/>
        <xdr:cNvSpPr>
          <a:spLocks/>
        </xdr:cNvSpPr>
      </xdr:nvSpPr>
      <xdr:spPr>
        <a:xfrm>
          <a:off x="2514600" y="215265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0</xdr:rowOff>
    </xdr:from>
    <xdr:to>
      <xdr:col>3</xdr:col>
      <xdr:colOff>942975</xdr:colOff>
      <xdr:row>15</xdr:row>
      <xdr:rowOff>247650</xdr:rowOff>
    </xdr:to>
    <xdr:sp macro="[0]!hide_show_D16">
      <xdr:nvSpPr>
        <xdr:cNvPr id="15" name="Rectangle 19"/>
        <xdr:cNvSpPr>
          <a:spLocks/>
        </xdr:cNvSpPr>
      </xdr:nvSpPr>
      <xdr:spPr>
        <a:xfrm>
          <a:off x="2514600" y="276225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66675</xdr:rowOff>
    </xdr:from>
    <xdr:to>
      <xdr:col>9</xdr:col>
      <xdr:colOff>904875</xdr:colOff>
      <xdr:row>18</xdr:row>
      <xdr:rowOff>209550</xdr:rowOff>
    </xdr:to>
    <xdr:graphicFrame>
      <xdr:nvGraphicFramePr>
        <xdr:cNvPr id="1" name="Chart 1"/>
        <xdr:cNvGraphicFramePr/>
      </xdr:nvGraphicFramePr>
      <xdr:xfrm>
        <a:off x="3543300" y="66675"/>
        <a:ext cx="5591175" cy="34385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xdr:row>
      <xdr:rowOff>0</xdr:rowOff>
    </xdr:from>
    <xdr:to>
      <xdr:col>2</xdr:col>
      <xdr:colOff>942975</xdr:colOff>
      <xdr:row>5</xdr:row>
      <xdr:rowOff>247650</xdr:rowOff>
    </xdr:to>
    <xdr:sp macro="[0]!Module1.hide_show_C6">
      <xdr:nvSpPr>
        <xdr:cNvPr id="2" name="Rectangle 6"/>
        <xdr:cNvSpPr>
          <a:spLocks/>
        </xdr:cNvSpPr>
      </xdr:nvSpPr>
      <xdr:spPr>
        <a:xfrm>
          <a:off x="1562100" y="809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942975</xdr:colOff>
      <xdr:row>7</xdr:row>
      <xdr:rowOff>247650</xdr:rowOff>
    </xdr:to>
    <xdr:sp macro="[0]!Module1.hide_show_C8">
      <xdr:nvSpPr>
        <xdr:cNvPr id="3" name="Rectangle 7"/>
        <xdr:cNvSpPr>
          <a:spLocks/>
        </xdr:cNvSpPr>
      </xdr:nvSpPr>
      <xdr:spPr>
        <a:xfrm>
          <a:off x="1562100" y="11525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942975</xdr:colOff>
      <xdr:row>11</xdr:row>
      <xdr:rowOff>247650</xdr:rowOff>
    </xdr:to>
    <xdr:sp macro="[0]!Module1.hide_show_D12">
      <xdr:nvSpPr>
        <xdr:cNvPr id="4" name="Rectangle 8"/>
        <xdr:cNvSpPr>
          <a:spLocks/>
        </xdr:cNvSpPr>
      </xdr:nvSpPr>
      <xdr:spPr>
        <a:xfrm>
          <a:off x="2514600" y="18383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942975</xdr:colOff>
      <xdr:row>14</xdr:row>
      <xdr:rowOff>247650</xdr:rowOff>
    </xdr:to>
    <xdr:sp macro="[0]!Module1.hide_show_D15">
      <xdr:nvSpPr>
        <xdr:cNvPr id="5" name="Rectangle 9"/>
        <xdr:cNvSpPr>
          <a:spLocks/>
        </xdr:cNvSpPr>
      </xdr:nvSpPr>
      <xdr:spPr>
        <a:xfrm>
          <a:off x="2514600" y="24384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1</xdr:col>
      <xdr:colOff>942975</xdr:colOff>
      <xdr:row>23</xdr:row>
      <xdr:rowOff>247650</xdr:rowOff>
    </xdr:to>
    <xdr:sp macro="[0]!hide_show_B24">
      <xdr:nvSpPr>
        <xdr:cNvPr id="6" name="Rectangle 10"/>
        <xdr:cNvSpPr>
          <a:spLocks/>
        </xdr:cNvSpPr>
      </xdr:nvSpPr>
      <xdr:spPr>
        <a:xfrm>
          <a:off x="609600" y="4238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0</xdr:rowOff>
    </xdr:from>
    <xdr:to>
      <xdr:col>3</xdr:col>
      <xdr:colOff>942975</xdr:colOff>
      <xdr:row>23</xdr:row>
      <xdr:rowOff>247650</xdr:rowOff>
    </xdr:to>
    <xdr:sp macro="[0]!hide_show_D24">
      <xdr:nvSpPr>
        <xdr:cNvPr id="7" name="Rectangle 11"/>
        <xdr:cNvSpPr>
          <a:spLocks/>
        </xdr:cNvSpPr>
      </xdr:nvSpPr>
      <xdr:spPr>
        <a:xfrm>
          <a:off x="2514600" y="4238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5</xdr:col>
      <xdr:colOff>942975</xdr:colOff>
      <xdr:row>23</xdr:row>
      <xdr:rowOff>247650</xdr:rowOff>
    </xdr:to>
    <xdr:sp macro="[0]!hide_show_F24">
      <xdr:nvSpPr>
        <xdr:cNvPr id="8" name="Rectangle 12"/>
        <xdr:cNvSpPr>
          <a:spLocks/>
        </xdr:cNvSpPr>
      </xdr:nvSpPr>
      <xdr:spPr>
        <a:xfrm>
          <a:off x="4419600" y="4238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9</xdr:col>
      <xdr:colOff>942975</xdr:colOff>
      <xdr:row>23</xdr:row>
      <xdr:rowOff>247650</xdr:rowOff>
    </xdr:to>
    <xdr:sp macro="[0]!hide_show_J24">
      <xdr:nvSpPr>
        <xdr:cNvPr id="9" name="Rectangle 13"/>
        <xdr:cNvSpPr>
          <a:spLocks/>
        </xdr:cNvSpPr>
      </xdr:nvSpPr>
      <xdr:spPr>
        <a:xfrm>
          <a:off x="8229600" y="4238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942975</xdr:colOff>
      <xdr:row>28</xdr:row>
      <xdr:rowOff>247650</xdr:rowOff>
    </xdr:to>
    <xdr:sp macro="[0]!hide_show_J29">
      <xdr:nvSpPr>
        <xdr:cNvPr id="10" name="Rectangle 14"/>
        <xdr:cNvSpPr>
          <a:spLocks/>
        </xdr:cNvSpPr>
      </xdr:nvSpPr>
      <xdr:spPr>
        <a:xfrm>
          <a:off x="8229600" y="51816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0</xdr:rowOff>
    </xdr:from>
    <xdr:to>
      <xdr:col>5</xdr:col>
      <xdr:colOff>942975</xdr:colOff>
      <xdr:row>28</xdr:row>
      <xdr:rowOff>247650</xdr:rowOff>
    </xdr:to>
    <xdr:sp macro="[0]!hide_show_F29">
      <xdr:nvSpPr>
        <xdr:cNvPr id="11" name="Rectangle 15"/>
        <xdr:cNvSpPr>
          <a:spLocks/>
        </xdr:cNvSpPr>
      </xdr:nvSpPr>
      <xdr:spPr>
        <a:xfrm>
          <a:off x="4419600" y="51816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xdr:row>
      <xdr:rowOff>0</xdr:rowOff>
    </xdr:from>
    <xdr:to>
      <xdr:col>3</xdr:col>
      <xdr:colOff>942975</xdr:colOff>
      <xdr:row>28</xdr:row>
      <xdr:rowOff>247650</xdr:rowOff>
    </xdr:to>
    <xdr:sp macro="[0]!hide_show_D29">
      <xdr:nvSpPr>
        <xdr:cNvPr id="12" name="Rectangle 16"/>
        <xdr:cNvSpPr>
          <a:spLocks/>
        </xdr:cNvSpPr>
      </xdr:nvSpPr>
      <xdr:spPr>
        <a:xfrm>
          <a:off x="2514600" y="51816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942975</xdr:colOff>
      <xdr:row>28</xdr:row>
      <xdr:rowOff>247650</xdr:rowOff>
    </xdr:to>
    <xdr:sp macro="[0]!hide_show_B29">
      <xdr:nvSpPr>
        <xdr:cNvPr id="13" name="Rectangle 17"/>
        <xdr:cNvSpPr>
          <a:spLocks/>
        </xdr:cNvSpPr>
      </xdr:nvSpPr>
      <xdr:spPr>
        <a:xfrm>
          <a:off x="609600" y="51816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942975</xdr:colOff>
      <xdr:row>12</xdr:row>
      <xdr:rowOff>247650</xdr:rowOff>
    </xdr:to>
    <xdr:sp macro="[0]!Module1.hide_show_D13">
      <xdr:nvSpPr>
        <xdr:cNvPr id="14" name="Rectangle 18"/>
        <xdr:cNvSpPr>
          <a:spLocks/>
        </xdr:cNvSpPr>
      </xdr:nvSpPr>
      <xdr:spPr>
        <a:xfrm>
          <a:off x="2514600" y="20955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0</xdr:rowOff>
    </xdr:from>
    <xdr:to>
      <xdr:col>3</xdr:col>
      <xdr:colOff>942975</xdr:colOff>
      <xdr:row>15</xdr:row>
      <xdr:rowOff>247650</xdr:rowOff>
    </xdr:to>
    <xdr:sp macro="[0]!hide_show_D16">
      <xdr:nvSpPr>
        <xdr:cNvPr id="15" name="Rectangle 19"/>
        <xdr:cNvSpPr>
          <a:spLocks/>
        </xdr:cNvSpPr>
      </xdr:nvSpPr>
      <xdr:spPr>
        <a:xfrm>
          <a:off x="2514600" y="26955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xdr:row>
      <xdr:rowOff>0</xdr:rowOff>
    </xdr:from>
    <xdr:to>
      <xdr:col>3</xdr:col>
      <xdr:colOff>942975</xdr:colOff>
      <xdr:row>17</xdr:row>
      <xdr:rowOff>247650</xdr:rowOff>
    </xdr:to>
    <xdr:sp macro="[0]!hide_show_D18">
      <xdr:nvSpPr>
        <xdr:cNvPr id="16" name="Rectangle 21"/>
        <xdr:cNvSpPr>
          <a:spLocks/>
        </xdr:cNvSpPr>
      </xdr:nvSpPr>
      <xdr:spPr>
        <a:xfrm>
          <a:off x="2514600" y="303847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0</xdr:rowOff>
    </xdr:from>
    <xdr:to>
      <xdr:col>3</xdr:col>
      <xdr:colOff>942975</xdr:colOff>
      <xdr:row>18</xdr:row>
      <xdr:rowOff>247650</xdr:rowOff>
    </xdr:to>
    <xdr:sp macro="[0]!hide_show_D19">
      <xdr:nvSpPr>
        <xdr:cNvPr id="17" name="Rectangle 24"/>
        <xdr:cNvSpPr>
          <a:spLocks/>
        </xdr:cNvSpPr>
      </xdr:nvSpPr>
      <xdr:spPr>
        <a:xfrm>
          <a:off x="2514600" y="329565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7</xdr:col>
      <xdr:colOff>942975</xdr:colOff>
      <xdr:row>23</xdr:row>
      <xdr:rowOff>247650</xdr:rowOff>
    </xdr:to>
    <xdr:sp macro="[0]!hide_show_H24">
      <xdr:nvSpPr>
        <xdr:cNvPr id="18" name="Rectangle 25"/>
        <xdr:cNvSpPr>
          <a:spLocks/>
        </xdr:cNvSpPr>
      </xdr:nvSpPr>
      <xdr:spPr>
        <a:xfrm>
          <a:off x="6324600" y="4238625"/>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0</xdr:rowOff>
    </xdr:from>
    <xdr:to>
      <xdr:col>7</xdr:col>
      <xdr:colOff>942975</xdr:colOff>
      <xdr:row>28</xdr:row>
      <xdr:rowOff>247650</xdr:rowOff>
    </xdr:to>
    <xdr:sp macro="[0]!hide_show_H29">
      <xdr:nvSpPr>
        <xdr:cNvPr id="19" name="Rectangle 26"/>
        <xdr:cNvSpPr>
          <a:spLocks/>
        </xdr:cNvSpPr>
      </xdr:nvSpPr>
      <xdr:spPr>
        <a:xfrm>
          <a:off x="6324600" y="5181600"/>
          <a:ext cx="942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2:J33"/>
  <sheetViews>
    <sheetView tabSelected="1" workbookViewId="0" topLeftCell="A1">
      <selection activeCell="A1" sqref="A1"/>
    </sheetView>
  </sheetViews>
  <sheetFormatPr defaultColWidth="9.140625" defaultRowHeight="12.75"/>
  <cols>
    <col min="1" max="1" width="9.140625" style="1" customWidth="1"/>
    <col min="2" max="11" width="14.28125" style="1" customWidth="1"/>
    <col min="12" max="16384" width="9.140625" style="1" customWidth="1"/>
  </cols>
  <sheetData>
    <row r="1" ht="7.5" customHeight="1"/>
    <row r="2" spans="1:4" ht="23.25">
      <c r="A2" s="39" t="s">
        <v>14</v>
      </c>
      <c r="B2" s="39"/>
      <c r="C2" s="39"/>
      <c r="D2" s="39"/>
    </row>
    <row r="3" ht="7.5" customHeight="1"/>
    <row r="4" ht="20.25">
      <c r="B4" s="4" t="s">
        <v>0</v>
      </c>
    </row>
    <row r="5" ht="7.5" customHeight="1"/>
    <row r="6" spans="1:3" ht="20.25">
      <c r="A6" s="1">
        <v>525</v>
      </c>
      <c r="B6" s="1" t="s">
        <v>1</v>
      </c>
      <c r="C6" s="10">
        <f>A6/100</f>
        <v>5.25</v>
      </c>
    </row>
    <row r="7" ht="7.5" customHeight="1"/>
    <row r="8" spans="1:3" ht="20.25">
      <c r="A8" s="1">
        <v>50</v>
      </c>
      <c r="B8" s="1" t="s">
        <v>2</v>
      </c>
      <c r="C8" s="11">
        <f>A8/10</f>
        <v>5</v>
      </c>
    </row>
    <row r="9" ht="7.5" customHeight="1"/>
    <row r="10" ht="20.25">
      <c r="B10" s="4" t="s">
        <v>3</v>
      </c>
    </row>
    <row r="11" ht="7.5" customHeight="1"/>
    <row r="12" spans="1:4" ht="20.25">
      <c r="A12" s="1">
        <v>125</v>
      </c>
      <c r="B12" s="5">
        <v>1</v>
      </c>
      <c r="C12" s="1" t="s">
        <v>4</v>
      </c>
      <c r="D12" s="10">
        <f>A12/100</f>
        <v>1.25</v>
      </c>
    </row>
    <row r="13" spans="3:4" ht="20.25">
      <c r="C13" s="1" t="s">
        <v>6</v>
      </c>
      <c r="D13" s="12">
        <f>E26</f>
        <v>31.033333333333335</v>
      </c>
    </row>
    <row r="14" ht="7.5" customHeight="1"/>
    <row r="15" spans="1:4" ht="20.25">
      <c r="A15" s="1">
        <v>500</v>
      </c>
      <c r="B15" s="5">
        <v>2</v>
      </c>
      <c r="C15" s="1" t="s">
        <v>4</v>
      </c>
      <c r="D15" s="10">
        <f>A15/100</f>
        <v>5</v>
      </c>
    </row>
    <row r="16" spans="3:4" ht="20.25">
      <c r="C16" s="1" t="s">
        <v>6</v>
      </c>
      <c r="D16" s="12">
        <f>G26</f>
        <v>17.966666666666665</v>
      </c>
    </row>
    <row r="17" ht="7.5" customHeight="1"/>
    <row r="18" spans="2:10" ht="20.25">
      <c r="B18" s="4" t="s">
        <v>13</v>
      </c>
      <c r="G18" s="40">
        <f>IF(OR(D12&gt;C6,D15&gt;C6),"Error, supports beyond rod!","")</f>
      </c>
      <c r="H18" s="40"/>
      <c r="I18" s="40"/>
      <c r="J18" s="40"/>
    </row>
    <row r="19" ht="7.5" customHeight="1"/>
    <row r="20" spans="3:9" ht="20.25">
      <c r="C20" s="6" t="s">
        <v>0</v>
      </c>
      <c r="D20" s="7"/>
      <c r="E20" s="7" t="s">
        <v>7</v>
      </c>
      <c r="F20" s="7"/>
      <c r="G20" s="7" t="s">
        <v>8</v>
      </c>
      <c r="H20" s="7"/>
      <c r="I20" s="8" t="s">
        <v>9</v>
      </c>
    </row>
    <row r="21" spans="3:9" ht="20.25">
      <c r="C21" s="13">
        <f>-C8*4.9*C6</f>
        <v>-128.625</v>
      </c>
      <c r="D21" s="9"/>
      <c r="E21" s="16">
        <f>E26*D12</f>
        <v>38.79166666666667</v>
      </c>
      <c r="F21" s="9"/>
      <c r="G21" s="16">
        <f>G26*D15</f>
        <v>89.83333333333333</v>
      </c>
      <c r="H21" s="9"/>
      <c r="I21" s="18">
        <f>C21+E21+G21</f>
        <v>0</v>
      </c>
    </row>
    <row r="23" ht="20.25">
      <c r="B23" s="4" t="s">
        <v>10</v>
      </c>
    </row>
    <row r="24" ht="7.5" customHeight="1"/>
    <row r="25" spans="3:9" ht="20.25">
      <c r="C25" s="6" t="s">
        <v>0</v>
      </c>
      <c r="D25" s="7"/>
      <c r="E25" s="7" t="s">
        <v>7</v>
      </c>
      <c r="F25" s="7"/>
      <c r="G25" s="7" t="s">
        <v>8</v>
      </c>
      <c r="H25" s="7"/>
      <c r="I25" s="8" t="s">
        <v>9</v>
      </c>
    </row>
    <row r="26" spans="3:9" ht="20.25">
      <c r="C26" s="14">
        <f>-C8*9.8</f>
        <v>-49</v>
      </c>
      <c r="D26" s="9"/>
      <c r="E26" s="15">
        <f>-C26-G26</f>
        <v>31.033333333333335</v>
      </c>
      <c r="F26" s="9"/>
      <c r="G26" s="15">
        <f>(9.8*C8*(D12-C6/2))/(D12-D15)</f>
        <v>17.966666666666665</v>
      </c>
      <c r="H26" s="9"/>
      <c r="I26" s="17">
        <f>C26+E26+G26</f>
        <v>0</v>
      </c>
    </row>
    <row r="31" spans="2:8" ht="20.25">
      <c r="B31" s="1" t="s">
        <v>0</v>
      </c>
      <c r="E31" s="1" t="s">
        <v>7</v>
      </c>
      <c r="H31" s="1" t="s">
        <v>8</v>
      </c>
    </row>
    <row r="32" spans="2:9" ht="20.25">
      <c r="B32" s="1">
        <f>IF(OR(D12&gt;C6,D15&gt;C6),"",0)</f>
        <v>0</v>
      </c>
      <c r="C32" s="1">
        <f>IF(OR(D12&gt;C6,D15&gt;C6),"",C6)</f>
        <v>5.25</v>
      </c>
      <c r="E32" s="1">
        <f>IF(OR(D12&gt;C6,D15&gt;C6),"",D12)</f>
        <v>1.25</v>
      </c>
      <c r="F32" s="2">
        <f>IF(OR(D12&gt;C6,D15&gt;C6),"",D12)</f>
        <v>1.25</v>
      </c>
      <c r="H32" s="1">
        <f>IF(OR(D12&gt;C6,D15&gt;C6),"",D15)</f>
        <v>5</v>
      </c>
      <c r="I32" s="1">
        <f>IF(OR(D12&gt;C6,D15&gt;C6),"",D15)</f>
        <v>5</v>
      </c>
    </row>
    <row r="33" spans="2:9" ht="20.25">
      <c r="B33" s="1">
        <f>IF(OR(D12&gt;C6,D15&gt;C6),"",0)</f>
        <v>0</v>
      </c>
      <c r="C33" s="1">
        <f>IF(OR(D12&gt;C6,D15&gt;C6),"",0)</f>
        <v>0</v>
      </c>
      <c r="E33" s="1">
        <f>IF(OR(D12&gt;C6,D15&gt;C6),"",0)</f>
        <v>0</v>
      </c>
      <c r="F33" s="1">
        <f>IF(OR(D12&gt;C6,D15&gt;C6),"",-D13)</f>
        <v>-31.033333333333335</v>
      </c>
      <c r="H33" s="1">
        <f>IF(OR(D12&gt;C6,D15&gt;C6),"",0)</f>
        <v>0</v>
      </c>
      <c r="I33" s="1">
        <f>IF(OR(D12&gt;C6,D15&gt;C6),"",-D16)</f>
        <v>-17.966666666666665</v>
      </c>
    </row>
  </sheetData>
  <mergeCells count="2">
    <mergeCell ref="A2:D2"/>
    <mergeCell ref="G18:J18"/>
  </mergeCell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L36"/>
  <sheetViews>
    <sheetView workbookViewId="0" topLeftCell="A1">
      <selection activeCell="A1" sqref="A1"/>
    </sheetView>
  </sheetViews>
  <sheetFormatPr defaultColWidth="9.140625" defaultRowHeight="12.75"/>
  <cols>
    <col min="1" max="1" width="9.140625" style="1" customWidth="1"/>
    <col min="2" max="12" width="14.28125" style="1" customWidth="1"/>
    <col min="13" max="16384" width="9.140625" style="1" customWidth="1"/>
  </cols>
  <sheetData>
    <row r="1" ht="6.75" customHeight="1"/>
    <row r="2" spans="1:4" ht="23.25">
      <c r="A2" s="39" t="s">
        <v>14</v>
      </c>
      <c r="B2" s="39"/>
      <c r="C2" s="39"/>
      <c r="D2" s="39"/>
    </row>
    <row r="3" ht="6.75" customHeight="1"/>
    <row r="4" ht="20.25">
      <c r="B4" s="4" t="s">
        <v>0</v>
      </c>
    </row>
    <row r="5" ht="6.75" customHeight="1"/>
    <row r="6" spans="1:3" ht="20.25">
      <c r="A6" s="1">
        <v>525</v>
      </c>
      <c r="B6" s="1" t="s">
        <v>1</v>
      </c>
      <c r="C6" s="10">
        <f>A6/100</f>
        <v>5.25</v>
      </c>
    </row>
    <row r="7" ht="6.75" customHeight="1"/>
    <row r="8" spans="1:3" ht="20.25">
      <c r="A8" s="1">
        <v>50</v>
      </c>
      <c r="B8" s="1" t="s">
        <v>2</v>
      </c>
      <c r="C8" s="11">
        <f>A8/10</f>
        <v>5</v>
      </c>
    </row>
    <row r="9" ht="6.75" customHeight="1"/>
    <row r="10" ht="20.25">
      <c r="B10" s="4" t="s">
        <v>3</v>
      </c>
    </row>
    <row r="11" ht="6.75" customHeight="1"/>
    <row r="12" spans="1:4" ht="20.25">
      <c r="A12" s="1">
        <v>150</v>
      </c>
      <c r="B12" s="5">
        <v>1</v>
      </c>
      <c r="C12" s="1" t="s">
        <v>4</v>
      </c>
      <c r="D12" s="10">
        <f>A12/100</f>
        <v>1.5</v>
      </c>
    </row>
    <row r="13" spans="3:4" ht="20.25">
      <c r="C13" s="1" t="s">
        <v>6</v>
      </c>
      <c r="D13" s="12">
        <f>D29</f>
        <v>67.63333333333333</v>
      </c>
    </row>
    <row r="14" ht="6.75" customHeight="1"/>
    <row r="15" spans="1:4" ht="20.25">
      <c r="A15" s="1">
        <v>525</v>
      </c>
      <c r="B15" s="5">
        <v>2</v>
      </c>
      <c r="C15" s="1" t="s">
        <v>4</v>
      </c>
      <c r="D15" s="10">
        <f>A15/100</f>
        <v>5.25</v>
      </c>
    </row>
    <row r="16" spans="3:4" ht="20.25">
      <c r="C16" s="1" t="s">
        <v>6</v>
      </c>
      <c r="D16" s="12">
        <f>F29</f>
        <v>231.36666666666667</v>
      </c>
    </row>
    <row r="17" ht="6.75" customHeight="1"/>
    <row r="18" spans="1:4" ht="20.25">
      <c r="A18" s="1">
        <v>475</v>
      </c>
      <c r="B18" s="1" t="s">
        <v>5</v>
      </c>
      <c r="C18" s="1" t="s">
        <v>4</v>
      </c>
      <c r="D18" s="10">
        <f>A18/100</f>
        <v>4.75</v>
      </c>
    </row>
    <row r="19" spans="1:4" ht="20.25">
      <c r="A19" s="1">
        <v>250</v>
      </c>
      <c r="C19" s="1" t="s">
        <v>6</v>
      </c>
      <c r="D19" s="22">
        <f>A19</f>
        <v>250</v>
      </c>
    </row>
    <row r="20" ht="6.75" customHeight="1"/>
    <row r="21" spans="2:10" ht="20.25">
      <c r="B21" s="4" t="s">
        <v>13</v>
      </c>
      <c r="C21" s="19"/>
      <c r="G21" s="40">
        <f>IF(OR(D12&gt;C6,D15&gt;C6,D18&gt;C6),"Error, supports or force beyond rod!","")</f>
      </c>
      <c r="H21" s="40"/>
      <c r="I21" s="40"/>
      <c r="J21" s="40"/>
    </row>
    <row r="22" ht="6.75" customHeight="1"/>
    <row r="23" spans="2:10" ht="20.25">
      <c r="B23" s="6" t="s">
        <v>0</v>
      </c>
      <c r="C23" s="7"/>
      <c r="D23" s="7" t="s">
        <v>7</v>
      </c>
      <c r="E23" s="7"/>
      <c r="F23" s="7" t="s">
        <v>8</v>
      </c>
      <c r="G23" s="7"/>
      <c r="H23" s="20" t="s">
        <v>5</v>
      </c>
      <c r="I23" s="20"/>
      <c r="J23" s="8" t="s">
        <v>9</v>
      </c>
    </row>
    <row r="24" spans="2:10" ht="20.25">
      <c r="B24" s="13">
        <f>-C8*4.9*C6</f>
        <v>-128.625</v>
      </c>
      <c r="C24" s="9"/>
      <c r="D24" s="16">
        <f>D29*D12</f>
        <v>101.44999999999999</v>
      </c>
      <c r="E24" s="9"/>
      <c r="F24" s="16">
        <f>F29*D15</f>
        <v>1214.675</v>
      </c>
      <c r="G24" s="9"/>
      <c r="H24" s="23">
        <f>-D19*D18</f>
        <v>-1187.5</v>
      </c>
      <c r="I24" s="21"/>
      <c r="J24" s="18">
        <f>B24+D24+F24+H24</f>
        <v>0</v>
      </c>
    </row>
    <row r="25" ht="6.75" customHeight="1"/>
    <row r="26" spans="2:3" ht="20.25">
      <c r="B26" s="4" t="s">
        <v>10</v>
      </c>
      <c r="C26" s="19"/>
    </row>
    <row r="27" ht="6.75" customHeight="1"/>
    <row r="28" spans="2:10" ht="20.25">
      <c r="B28" s="6" t="s">
        <v>0</v>
      </c>
      <c r="C28" s="7"/>
      <c r="D28" s="7" t="s">
        <v>7</v>
      </c>
      <c r="E28" s="7"/>
      <c r="F28" s="7" t="s">
        <v>8</v>
      </c>
      <c r="G28" s="7"/>
      <c r="H28" s="20" t="s">
        <v>5</v>
      </c>
      <c r="I28" s="20"/>
      <c r="J28" s="8" t="s">
        <v>9</v>
      </c>
    </row>
    <row r="29" spans="2:10" ht="20.25">
      <c r="B29" s="14">
        <f>-C8*9.8</f>
        <v>-49</v>
      </c>
      <c r="C29" s="9"/>
      <c r="D29" s="15">
        <f>-B29-F29-H29</f>
        <v>67.63333333333333</v>
      </c>
      <c r="E29" s="9"/>
      <c r="F29" s="15">
        <f>(D18*D19+C6*C8*4.9-D12*(D19+C8*9.8))/(D15-D12)</f>
        <v>231.36666666666667</v>
      </c>
      <c r="G29" s="9"/>
      <c r="H29" s="24">
        <f>-D19</f>
        <v>-250</v>
      </c>
      <c r="I29" s="21"/>
      <c r="J29" s="17">
        <f>B29+D29+F29+H29</f>
        <v>0</v>
      </c>
    </row>
    <row r="34" spans="2:11" ht="20.25">
      <c r="B34" s="1" t="s">
        <v>0</v>
      </c>
      <c r="E34" s="1" t="s">
        <v>7</v>
      </c>
      <c r="H34" s="1" t="s">
        <v>8</v>
      </c>
      <c r="K34" s="1" t="s">
        <v>5</v>
      </c>
    </row>
    <row r="35" spans="2:12" ht="20.25">
      <c r="B35" s="1">
        <f>IF(G21="",0,"")</f>
        <v>0</v>
      </c>
      <c r="C35" s="1">
        <f>IF(G21="",C6,"")</f>
        <v>5.25</v>
      </c>
      <c r="E35" s="1">
        <f>IF(G21="",D12,"")</f>
        <v>1.5</v>
      </c>
      <c r="F35" s="1">
        <f>IF(G21="",D12,"")</f>
        <v>1.5</v>
      </c>
      <c r="H35" s="1">
        <f>IF(G21="",D15,"")</f>
        <v>5.25</v>
      </c>
      <c r="I35" s="1">
        <f>IF(G21="",D15,"")</f>
        <v>5.25</v>
      </c>
      <c r="K35" s="2">
        <f>IF(G21="",D18,"")</f>
        <v>4.75</v>
      </c>
      <c r="L35" s="2">
        <f>IF(G21="",D18,"")</f>
        <v>4.75</v>
      </c>
    </row>
    <row r="36" spans="2:12" ht="20.25">
      <c r="B36" s="1">
        <f>IF(G21="",0,"")</f>
        <v>0</v>
      </c>
      <c r="C36" s="1">
        <f>IF(G21="",0,"")</f>
        <v>0</v>
      </c>
      <c r="E36" s="1">
        <f>IF(G21="",0,"")</f>
        <v>0</v>
      </c>
      <c r="F36" s="1">
        <f>IF(G21="",-D13,"")</f>
        <v>-67.63333333333333</v>
      </c>
      <c r="H36" s="1">
        <f>IF(G21="",0,"")</f>
        <v>0</v>
      </c>
      <c r="I36" s="1">
        <f>IF(G21="",-D16,"")</f>
        <v>-231.36666666666667</v>
      </c>
      <c r="K36" s="1">
        <f>IF(G21="",0,"")</f>
        <v>0</v>
      </c>
      <c r="L36" s="3">
        <f>IF(G21="",D19,"")</f>
        <v>250</v>
      </c>
    </row>
  </sheetData>
  <mergeCells count="2">
    <mergeCell ref="A2:D2"/>
    <mergeCell ref="G21:J2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O8"/>
  <sheetViews>
    <sheetView workbookViewId="0" topLeftCell="A1">
      <selection activeCell="C9" sqref="C9"/>
    </sheetView>
  </sheetViews>
  <sheetFormatPr defaultColWidth="9.140625" defaultRowHeight="12.75"/>
  <cols>
    <col min="1" max="1" width="5.57421875" style="37" customWidth="1"/>
    <col min="2" max="2" width="13.8515625" style="38" customWidth="1"/>
    <col min="3" max="3" width="116.28125" style="38" customWidth="1"/>
    <col min="4" max="16384" width="9.140625" style="30" customWidth="1"/>
  </cols>
  <sheetData>
    <row r="1" spans="1:15" s="26" customFormat="1" ht="23.25">
      <c r="A1" s="41" t="s">
        <v>14</v>
      </c>
      <c r="B1" s="41"/>
      <c r="C1" s="41"/>
      <c r="D1" s="25"/>
      <c r="E1" s="25"/>
      <c r="F1" s="25"/>
      <c r="G1" s="25"/>
      <c r="H1" s="25"/>
      <c r="I1" s="25"/>
      <c r="J1" s="25"/>
      <c r="K1" s="25"/>
      <c r="L1" s="25"/>
      <c r="M1" s="25"/>
      <c r="N1" s="25"/>
      <c r="O1" s="25"/>
    </row>
    <row r="2" spans="1:3" ht="30.75" thickBot="1">
      <c r="A2" s="27">
        <v>1</v>
      </c>
      <c r="B2" s="28" t="s">
        <v>15</v>
      </c>
      <c r="C2" s="29" t="s">
        <v>16</v>
      </c>
    </row>
    <row r="3" spans="1:3" ht="30.75" thickBot="1">
      <c r="A3" s="31" t="s">
        <v>11</v>
      </c>
      <c r="B3" s="32" t="s">
        <v>21</v>
      </c>
      <c r="C3" s="34" t="s">
        <v>23</v>
      </c>
    </row>
    <row r="4" spans="1:3" ht="45">
      <c r="A4" s="31" t="s">
        <v>12</v>
      </c>
      <c r="B4" s="35" t="s">
        <v>17</v>
      </c>
      <c r="C4" s="36" t="s">
        <v>22</v>
      </c>
    </row>
    <row r="6" spans="1:3" ht="45">
      <c r="A6" s="27">
        <v>2</v>
      </c>
      <c r="B6" s="28" t="s">
        <v>18</v>
      </c>
      <c r="C6" s="29" t="s">
        <v>19</v>
      </c>
    </row>
    <row r="7" spans="1:3" ht="45.75" thickBot="1">
      <c r="A7" s="31" t="s">
        <v>11</v>
      </c>
      <c r="B7" s="32" t="s">
        <v>24</v>
      </c>
      <c r="C7" s="33" t="s">
        <v>25</v>
      </c>
    </row>
    <row r="8" spans="1:3" ht="30">
      <c r="A8" s="31" t="s">
        <v>12</v>
      </c>
      <c r="B8" s="35" t="s">
        <v>20</v>
      </c>
      <c r="C8" s="36" t="s">
        <v>26</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2007-06-26T10:55:00Z</dcterms:created>
  <dcterms:modified xsi:type="dcterms:W3CDTF">2007-07-04T09:10:52Z</dcterms:modified>
  <cp:category/>
  <cp:version/>
  <cp:contentType/>
  <cp:contentStatus/>
</cp:coreProperties>
</file>